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mbund-my.sharepoint.com/personal/hossein_beygi-nasrabadi_bam_de/Documents/KupferDigital Datasets/Zenodo dataset1/Dataset1-V2/Files/Vickers hardness test/Secondary data/"/>
    </mc:Choice>
  </mc:AlternateContent>
  <xr:revisionPtr revIDLastSave="1" documentId="13_ncr:1_{7DE47B0E-E1AF-437E-82FB-D1EC0A7BAE62}" xr6:coauthVersionLast="47" xr6:coauthVersionMax="47" xr10:uidLastSave="{22E31EBC-08CD-44AE-809C-05D8797067C0}"/>
  <bookViews>
    <workbookView xWindow="-120" yWindow="-120" windowWidth="29040" windowHeight="15840" xr2:uid="{00000000-000D-0000-FFFF-FFFF00000000}"/>
  </bookViews>
  <sheets>
    <sheet name="al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M8" i="15" l="1"/>
  <c r="BM9" i="15"/>
  <c r="BM10" i="15"/>
  <c r="BM11" i="15"/>
  <c r="BM12" i="15"/>
  <c r="BM13" i="15"/>
  <c r="BK8" i="15"/>
  <c r="BK9" i="15"/>
  <c r="BK10" i="15"/>
  <c r="BK11" i="15"/>
  <c r="BK12" i="15"/>
  <c r="BK13" i="15"/>
  <c r="BJ8" i="15"/>
  <c r="BJ9" i="15"/>
  <c r="BJ10" i="15"/>
  <c r="BJ11" i="15"/>
  <c r="BJ12" i="15"/>
  <c r="BJ13" i="15"/>
  <c r="BL13" i="15" s="1"/>
  <c r="BN13" i="15" s="1"/>
  <c r="BI8" i="15"/>
  <c r="BI9" i="15"/>
  <c r="BI10" i="15"/>
  <c r="BI11" i="15"/>
  <c r="BI12" i="15"/>
  <c r="BI13" i="15"/>
  <c r="BL12" i="15" l="1"/>
  <c r="BN12" i="15" s="1"/>
  <c r="BL8" i="15"/>
  <c r="BN8" i="15" s="1"/>
  <c r="BL10" i="15"/>
  <c r="BN10" i="15" s="1"/>
  <c r="BL11" i="15"/>
  <c r="BN11" i="15" s="1"/>
  <c r="BL9" i="15"/>
  <c r="BN9" i="15" s="1"/>
  <c r="BG3" i="15"/>
  <c r="BM7" i="15" l="1"/>
  <c r="BK7" i="15"/>
  <c r="BI7" i="15"/>
  <c r="BH7" i="15"/>
  <c r="BG7" i="15"/>
  <c r="AX7" i="15"/>
  <c r="AW7" i="15"/>
  <c r="AV7" i="15"/>
  <c r="AU7" i="15"/>
  <c r="AT7" i="15"/>
  <c r="BM6" i="15"/>
  <c r="BK6" i="15"/>
  <c r="BI6" i="15"/>
  <c r="BH6" i="15"/>
  <c r="BG6" i="15"/>
  <c r="AX6" i="15"/>
  <c r="AW6" i="15"/>
  <c r="AV6" i="15"/>
  <c r="AU6" i="15"/>
  <c r="AT6" i="15"/>
  <c r="BM5" i="15"/>
  <c r="BK5" i="15"/>
  <c r="BI5" i="15"/>
  <c r="BH5" i="15"/>
  <c r="BG5" i="15"/>
  <c r="AX5" i="15"/>
  <c r="AW5" i="15"/>
  <c r="AV5" i="15"/>
  <c r="AU5" i="15"/>
  <c r="AT5" i="15"/>
  <c r="BM4" i="15"/>
  <c r="BK4" i="15"/>
  <c r="BI4" i="15"/>
  <c r="BH4" i="15"/>
  <c r="BG4" i="15"/>
  <c r="AX4" i="15"/>
  <c r="AW4" i="15"/>
  <c r="AV4" i="15"/>
  <c r="AU4" i="15"/>
  <c r="AT4" i="15"/>
  <c r="BM3" i="15"/>
  <c r="BK3" i="15"/>
  <c r="BI3" i="15"/>
  <c r="BH3" i="15"/>
  <c r="AX3" i="15"/>
  <c r="AW3" i="15"/>
  <c r="AV3" i="15"/>
  <c r="AU3" i="15"/>
  <c r="AT3" i="15"/>
  <c r="BM2" i="15"/>
  <c r="BK2" i="15"/>
  <c r="BI2" i="15"/>
  <c r="BH2" i="15"/>
  <c r="BG2" i="15"/>
  <c r="AX2" i="15"/>
  <c r="AW2" i="15"/>
  <c r="AV2" i="15"/>
  <c r="AU2" i="15"/>
  <c r="AT2" i="15"/>
  <c r="AZ7" i="15" l="1"/>
  <c r="BJ7" i="15" s="1"/>
  <c r="BL7" i="15" s="1"/>
  <c r="BN7" i="15" s="1"/>
  <c r="AZ6" i="15"/>
  <c r="BJ6" i="15" s="1"/>
  <c r="BL6" i="15" s="1"/>
  <c r="BN6" i="15" s="1"/>
  <c r="AZ2" i="15"/>
  <c r="BJ2" i="15" s="1"/>
  <c r="BL2" i="15" s="1"/>
  <c r="BN2" i="15" s="1"/>
  <c r="AZ3" i="15"/>
  <c r="BJ3" i="15" s="1"/>
  <c r="BL3" i="15" s="1"/>
  <c r="BN3" i="15" s="1"/>
  <c r="AZ4" i="15"/>
  <c r="BJ4" i="15" s="1"/>
  <c r="BL4" i="15" s="1"/>
  <c r="BN4" i="15" s="1"/>
  <c r="AZ5" i="15"/>
  <c r="BJ5" i="15" s="1"/>
  <c r="BL5" i="15" s="1"/>
  <c r="BN5" i="15" s="1"/>
</calcChain>
</file>

<file path=xl/sharedStrings.xml><?xml version="1.0" encoding="utf-8"?>
<sst xmlns="http://schemas.openxmlformats.org/spreadsheetml/2006/main" count="295" uniqueCount="182">
  <si>
    <t>in the standard range</t>
  </si>
  <si>
    <t>ID</t>
  </si>
  <si>
    <t>Test Standard</t>
  </si>
  <si>
    <t>Test Date</t>
  </si>
  <si>
    <t>Test Piece Identifier</t>
  </si>
  <si>
    <t>Test Piece Composition</t>
  </si>
  <si>
    <t>Test Piece Preparation</t>
  </si>
  <si>
    <t>Indenter Identifier</t>
  </si>
  <si>
    <t>A</t>
  </si>
  <si>
    <t>B</t>
  </si>
  <si>
    <t>C</t>
  </si>
  <si>
    <t>D</t>
  </si>
  <si>
    <t>E</t>
  </si>
  <si>
    <t>F</t>
  </si>
  <si>
    <t>CuZn38As</t>
  </si>
  <si>
    <t>CuZn21Si3P</t>
  </si>
  <si>
    <t>CuNiSi</t>
  </si>
  <si>
    <t>CuSn12</t>
  </si>
  <si>
    <t>CuSn6</t>
  </si>
  <si>
    <t>CuNi12Al3</t>
  </si>
  <si>
    <t>fem</t>
  </si>
  <si>
    <t>Diamond</t>
  </si>
  <si>
    <t>KB 30 SR FA Basic</t>
  </si>
  <si>
    <t>27.04.2022</t>
  </si>
  <si>
    <t>Indenter Material Identifier</t>
  </si>
  <si>
    <t>CRM Identifier</t>
  </si>
  <si>
    <t>CRM t constant</t>
  </si>
  <si>
    <t>CRM Sigma ms Constant</t>
  </si>
  <si>
    <t>Indentation ID1</t>
  </si>
  <si>
    <t>Indentation ID2</t>
  </si>
  <si>
    <t>Indentation ID3</t>
  </si>
  <si>
    <t>Indentation ID4</t>
  </si>
  <si>
    <t>Indentation ID5</t>
  </si>
  <si>
    <t>DKI</t>
  </si>
  <si>
    <t>Smoothing, polishing, and cleaning steps according to the standard</t>
  </si>
  <si>
    <t>8 x 8 x 8</t>
  </si>
  <si>
    <t>A1</t>
  </si>
  <si>
    <t>A2</t>
  </si>
  <si>
    <t>A3</t>
  </si>
  <si>
    <t>A4</t>
  </si>
  <si>
    <t>A5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</si>
  <si>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</si>
  <si>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</si>
  <si>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</si>
  <si>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</si>
  <si>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</si>
  <si>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</si>
  <si>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</si>
  <si>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</si>
  <si>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</si>
  <si>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</si>
  <si>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D1</t>
  </si>
  <si>
    <t>D2</t>
  </si>
  <si>
    <t>D3</t>
  </si>
  <si>
    <t>D4</t>
  </si>
  <si>
    <t>D5</t>
  </si>
  <si>
    <t>E1</t>
  </si>
  <si>
    <t>E2</t>
  </si>
  <si>
    <t>E3</t>
  </si>
  <si>
    <t>E4</t>
  </si>
  <si>
    <t>E5</t>
  </si>
  <si>
    <t>F1</t>
  </si>
  <si>
    <t>F2</t>
  </si>
  <si>
    <t>F3</t>
  </si>
  <si>
    <t>F4</t>
  </si>
  <si>
    <t>F5</t>
  </si>
  <si>
    <t>Testing Machine/Diagonal measuring system</t>
  </si>
  <si>
    <t>CRM Vickers Hardness-Indentation number</t>
  </si>
  <si>
    <t>Measuring system resolution</t>
  </si>
  <si>
    <t>Test Piece Provider</t>
  </si>
  <si>
    <t>Indentation ID6</t>
  </si>
  <si>
    <t>A6</t>
  </si>
  <si>
    <t>B6</t>
  </si>
  <si>
    <t>C6</t>
  </si>
  <si>
    <t>D6</t>
  </si>
  <si>
    <t>E6</t>
  </si>
  <si>
    <t>F6</t>
  </si>
  <si>
    <t>Test Piece Dimension (mxmxm)</t>
  </si>
  <si>
    <t>Indenter Angle (°)</t>
  </si>
  <si>
    <t>CRM Certified Vickers Hardness (HV 5)</t>
  </si>
  <si>
    <t>CRM Average Vickers Hardness (HV 5)</t>
  </si>
  <si>
    <t>CRM Standard Deviation Vickers Hardness (HV 5)</t>
  </si>
  <si>
    <t>CRM Uncertainty (Ucrm) (HV 5)</t>
  </si>
  <si>
    <t>Test Temperature (°C)</t>
  </si>
  <si>
    <r>
      <t>Test Force (</t>
    </r>
    <r>
      <rPr>
        <sz val="11"/>
        <color rgb="FF00AFF0"/>
        <rFont val="Calibri"/>
        <family val="2"/>
        <scheme val="minor"/>
      </rPr>
      <t>N</t>
    </r>
    <r>
      <rPr>
        <b/>
        <sz val="11"/>
        <color rgb="FF00AFF0"/>
        <rFont val="Calibri"/>
        <family val="2"/>
        <scheme val="minor"/>
      </rPr>
      <t>)</t>
    </r>
  </si>
  <si>
    <t>Test Point Edge Distance (mm)</t>
  </si>
  <si>
    <t>Test Points Distance (mm)</t>
  </si>
  <si>
    <t>Loading Time (s)</t>
  </si>
  <si>
    <t>CRM Vickers Hardness-Average diagonal (µm)</t>
  </si>
  <si>
    <t>Indentation Horizontal diagonal1 (µm)</t>
  </si>
  <si>
    <t>Indentation Vertical diagonal1 (µm)</t>
  </si>
  <si>
    <t>Indentation Horizontal diagonal2 (µm)</t>
  </si>
  <si>
    <t>Indentation Vertical diagonal2 (µm)</t>
  </si>
  <si>
    <t>Indentation Horizontal diagonal3 (µm)</t>
  </si>
  <si>
    <t>Indentation Vertical diagonal3 (µm)</t>
  </si>
  <si>
    <t>Indentation Horizontal diagonal4 (µm)</t>
  </si>
  <si>
    <t>Indentation Vertical diagonal4 (µm)</t>
  </si>
  <si>
    <t>Indentation Horizontal diagonal5 (µm)</t>
  </si>
  <si>
    <t>Indentation Vertical diagonal5 (µm)</t>
  </si>
  <si>
    <t>Indentation Horizontal diagonal6 (µm)</t>
  </si>
  <si>
    <t>Indentation Vertical diagonal6 (µm)</t>
  </si>
  <si>
    <t>Indentation Average diagonal1 (µm)</t>
  </si>
  <si>
    <t>Indentation Average diagonal2 (µm)</t>
  </si>
  <si>
    <t>Indentation Average diagonal3 (µm)</t>
  </si>
  <si>
    <t>Indentation Average diagonal4 (µm)</t>
  </si>
  <si>
    <t>Indentation Average diagonal5 (µm)</t>
  </si>
  <si>
    <t>Indentation Average diagonal6 (µm)</t>
  </si>
  <si>
    <t>Total Average diagonal (µm)</t>
  </si>
  <si>
    <t>Vickers Hardness1 (HV 5)</t>
  </si>
  <si>
    <t>Vickers Hardness2 (HV 5)</t>
  </si>
  <si>
    <t>Vickers Hardness3 (HV 5)</t>
  </si>
  <si>
    <t>Vickers Hardness4 (HV 5)</t>
  </si>
  <si>
    <t>Vickers Hardness5 (HV 5)</t>
  </si>
  <si>
    <t>Vickers Hardness Average (HV 5)</t>
  </si>
  <si>
    <t>Vickers Hardness Standard Deviation (HV 5)</t>
  </si>
  <si>
    <t>Testing Machine Uncertainty (Uh) (HV 5)</t>
  </si>
  <si>
    <t>Measurement Resolution Uncertainty (Ums) (HV 5)</t>
  </si>
  <si>
    <t>Bias Uncertainty (UHTM) (HV 5)</t>
  </si>
  <si>
    <t>Vickers Uncertainty UM1 (HV 5)</t>
  </si>
  <si>
    <t>Vickers Hardness Bias (HV 5)</t>
  </si>
  <si>
    <t>Vickers Hardness Uncetainity (HV 5)</t>
  </si>
  <si>
    <t>Final Vickers Hardness and Uncetainity (HV 5)</t>
  </si>
  <si>
    <t>DIN EN ISO 6507-1:2018</t>
  </si>
  <si>
    <t>124 ± 6</t>
  </si>
  <si>
    <t>221± 6</t>
  </si>
  <si>
    <t>73 ± 6</t>
  </si>
  <si>
    <t>100 ± 6</t>
  </si>
  <si>
    <t>160 ± 6</t>
  </si>
  <si>
    <t>274 ± 6</t>
  </si>
  <si>
    <t>Vickers Hardness6 (HV 5)</t>
  </si>
  <si>
    <t>09.01.2023</t>
  </si>
  <si>
    <t>G10</t>
  </si>
  <si>
    <t>G22</t>
  </si>
  <si>
    <t>H10</t>
  </si>
  <si>
    <t>H22</t>
  </si>
  <si>
    <t>I9</t>
  </si>
  <si>
    <t>I20</t>
  </si>
  <si>
    <t>CuNi6Sn4</t>
  </si>
  <si>
    <t>CuSn8Ni2</t>
  </si>
  <si>
    <t>CuZn23Si2.5</t>
  </si>
  <si>
    <t>3.14x9x9x15</t>
  </si>
  <si>
    <t>G10-1</t>
  </si>
  <si>
    <t>G22-1</t>
  </si>
  <si>
    <t>H10-1</t>
  </si>
  <si>
    <t>H22-1</t>
  </si>
  <si>
    <t>I9-1</t>
  </si>
  <si>
    <t>I20-1</t>
  </si>
  <si>
    <t>G10-2</t>
  </si>
  <si>
    <t>G22-2</t>
  </si>
  <si>
    <t>H10-2</t>
  </si>
  <si>
    <t>H22-2</t>
  </si>
  <si>
    <t>I9-2</t>
  </si>
  <si>
    <t>I20-2</t>
  </si>
  <si>
    <t>G10-3</t>
  </si>
  <si>
    <t>G22-3</t>
  </si>
  <si>
    <t>H10-3</t>
  </si>
  <si>
    <t>H22-3</t>
  </si>
  <si>
    <t>I9-3</t>
  </si>
  <si>
    <t>I20-3</t>
  </si>
  <si>
    <t>G10-4</t>
  </si>
  <si>
    <t>G22-4</t>
  </si>
  <si>
    <t>H10-4</t>
  </si>
  <si>
    <t>H22-4</t>
  </si>
  <si>
    <t>I9-4</t>
  </si>
  <si>
    <t>I20-4</t>
  </si>
  <si>
    <t>G10-5</t>
  </si>
  <si>
    <t>G22-5</t>
  </si>
  <si>
    <t>H10-5</t>
  </si>
  <si>
    <t>H22-5</t>
  </si>
  <si>
    <t>I9-5</t>
  </si>
  <si>
    <t>I20-5</t>
  </si>
  <si>
    <t>G10-6</t>
  </si>
  <si>
    <t>G22-6</t>
  </si>
  <si>
    <t>H10-6</t>
  </si>
  <si>
    <t>H22-6</t>
  </si>
  <si>
    <t>I9-6</t>
  </si>
  <si>
    <t>I20-6</t>
  </si>
  <si>
    <t>115 ± 7</t>
  </si>
  <si>
    <t>137 ± 7</t>
  </si>
  <si>
    <t>110 ± 7</t>
  </si>
  <si>
    <t>109 ± 7</t>
  </si>
  <si>
    <t>116 ±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</si>
</sst>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rgb="FF00AFF0"/>
      <name val="Calibri"/>
      <family val="2"/>
      <scheme val="minor"/>
    </font>
    <font>
      <sz val="11"/>
      <name val="Calibri"/>
      <family val="2"/>
      <scheme val="minor"/>
    </font>
    <font>
      <sz val="11"/>
      <color rgb="FF00AF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2" fillId="0" borderId="1" xfId="0" applyFont="1" applyBorder="1"/>
    <xf numFmtId="0" fontId="2" fillId="0" borderId="1" xfId="0" applyFont="1" applyFill="1" applyBorder="1" applyAlignment="1"/>
    <xf numFmtId="164" fontId="2" fillId="0" borderId="1" xfId="0" applyNumberFormat="1" applyFont="1" applyBorder="1"/>
    <xf numFmtId="165" fontId="2" fillId="0" borderId="1" xfId="0" applyNumberFormat="1" applyFont="1" applyBorder="1"/>
    <xf numFmtId="2" fontId="2" fillId="0" borderId="1" xfId="0" applyNumberFormat="1" applyFont="1" applyBorder="1"/>
    <xf numFmtId="165" fontId="1" fillId="2" borderId="1" xfId="0" applyNumberFormat="1" applyFont="1" applyFill="1" applyBorder="1" applyAlignment="1">
      <alignment wrapText="1"/>
    </xf>
    <xf numFmtId="165" fontId="0" fillId="0" borderId="1" xfId="0" applyNumberFormat="1" applyBorder="1"/>
    <xf numFmtId="166" fontId="2" fillId="0" borderId="1" xfId="0" applyNumberFormat="1" applyFont="1" applyBorder="1"/>
    <xf numFmtId="166" fontId="0" fillId="0" borderId="1" xfId="0" applyNumberForma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AFF0"/>
      <color rgb="FF377832"/>
      <color rgb="FF5A8C32"/>
      <color rgb="FF8CB40F"/>
      <color rgb="FFFAB900"/>
      <color rgb="FF8C1419"/>
      <color rgb="FF002832"/>
      <color rgb="FF82A532"/>
      <color rgb="FF0055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6F9D9-4623-48E6-9234-1360BDBE8217}">
  <dimension ref="A1:BO13"/>
  <sheetViews>
    <sheetView tabSelected="1" zoomScale="85" zoomScaleNormal="85" workbookViewId="0">
      <selection activeCell="AT8" sqref="A8:XFD13"/>
    </sheetView>
  </sheetViews>
  <sheetFormatPr defaultRowHeight="15" x14ac:dyDescent="0.25"/>
  <cols>
    <col min="1" max="1" width="5.85546875" style="1" customWidth="1"/>
    <col min="2" max="2" width="24.42578125" style="1" customWidth="1"/>
    <col min="3" max="3" width="12.5703125" style="1" customWidth="1"/>
    <col min="4" max="4" width="12.85546875" style="1" customWidth="1"/>
    <col min="5" max="5" width="15.85546875" style="1" customWidth="1"/>
    <col min="6" max="6" width="12" style="1" customWidth="1"/>
    <col min="7" max="7" width="15.140625" style="1" customWidth="1"/>
    <col min="8" max="8" width="14.7109375" style="1" customWidth="1"/>
    <col min="9" max="9" width="21.5703125" style="1" customWidth="1"/>
    <col min="10" max="10" width="13.5703125" style="1" customWidth="1"/>
    <col min="11" max="12" width="12.140625" style="1" customWidth="1"/>
    <col min="13" max="13" width="18.7109375" style="1" customWidth="1"/>
    <col min="14" max="14" width="15.28515625" style="1" customWidth="1"/>
    <col min="15" max="15" width="14" style="1" customWidth="1"/>
    <col min="16" max="16" width="14.85546875" style="1" customWidth="1"/>
    <col min="17" max="17" width="17.28515625" style="1" customWidth="1"/>
    <col min="18" max="18" width="13.140625" style="1" customWidth="1"/>
    <col min="19" max="19" width="19.85546875" style="1" customWidth="1"/>
    <col min="20" max="20" width="16.85546875" style="1" customWidth="1"/>
    <col min="21" max="22" width="12" style="1" customWidth="1"/>
    <col min="23" max="23" width="16.140625" style="1" customWidth="1"/>
    <col min="24" max="24" width="9.140625" style="1"/>
    <col min="25" max="25" width="14.85546875" style="1" customWidth="1"/>
    <col min="26" max="26" width="11.42578125" style="1" customWidth="1"/>
    <col min="27" max="27" width="11.85546875" style="1" customWidth="1"/>
    <col min="28" max="28" width="14.140625" style="1" customWidth="1"/>
    <col min="29" max="29" width="14.85546875" style="1" customWidth="1"/>
    <col min="30" max="30" width="14.140625" style="1" customWidth="1"/>
    <col min="31" max="31" width="14.7109375" style="1" customWidth="1"/>
    <col min="32" max="32" width="15" style="1" customWidth="1"/>
    <col min="33" max="33" width="14.140625" style="1" customWidth="1"/>
    <col min="34" max="34" width="14.7109375" style="1" customWidth="1"/>
    <col min="35" max="35" width="14" style="1" customWidth="1"/>
    <col min="36" max="36" width="14.85546875" style="1" customWidth="1"/>
    <col min="37" max="37" width="14.140625" style="1" customWidth="1"/>
    <col min="38" max="38" width="15.140625" style="1" customWidth="1"/>
    <col min="39" max="39" width="15" style="1" customWidth="1"/>
    <col min="40" max="40" width="14.42578125" style="1" customWidth="1"/>
    <col min="41" max="41" width="16" style="1" customWidth="1"/>
    <col min="42" max="45" width="14" style="1" customWidth="1"/>
    <col min="46" max="46" width="15.140625" style="1" customWidth="1"/>
    <col min="47" max="47" width="15.5703125" style="1" customWidth="1"/>
    <col min="48" max="49" width="14.5703125" style="1" customWidth="1"/>
    <col min="50" max="51" width="15.42578125" style="1" customWidth="1"/>
    <col min="52" max="52" width="11.5703125" style="1" customWidth="1"/>
    <col min="53" max="54" width="12.5703125" style="1" customWidth="1"/>
    <col min="55" max="55" width="12.140625" style="1" customWidth="1"/>
    <col min="56" max="58" width="12.85546875" style="1" customWidth="1"/>
    <col min="59" max="59" width="12" style="1" customWidth="1"/>
    <col min="60" max="60" width="15" style="1" customWidth="1"/>
    <col min="61" max="61" width="15.7109375" style="9" customWidth="1"/>
    <col min="62" max="63" width="18.140625" style="9" customWidth="1"/>
    <col min="64" max="64" width="15.28515625" style="9" customWidth="1"/>
    <col min="65" max="65" width="15.85546875" style="9" customWidth="1"/>
    <col min="66" max="66" width="14.7109375" style="9" customWidth="1"/>
    <col min="67" max="67" width="18.42578125" style="1" customWidth="1"/>
  </cols>
  <sheetData>
    <row r="1" spans="1:67" ht="75" x14ac:dyDescent="0.25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69</v>
      </c>
      <c r="G1" s="2" t="s">
        <v>6</v>
      </c>
      <c r="H1" s="2" t="s">
        <v>77</v>
      </c>
      <c r="I1" s="2" t="s">
        <v>66</v>
      </c>
      <c r="J1" s="2" t="s">
        <v>7</v>
      </c>
      <c r="K1" s="2" t="s">
        <v>24</v>
      </c>
      <c r="L1" s="2" t="s">
        <v>78</v>
      </c>
      <c r="M1" s="2" t="s">
        <v>68</v>
      </c>
      <c r="N1" s="2" t="s">
        <v>25</v>
      </c>
      <c r="O1" s="2" t="s">
        <v>79</v>
      </c>
      <c r="P1" s="2" t="s">
        <v>67</v>
      </c>
      <c r="Q1" s="2" t="s">
        <v>88</v>
      </c>
      <c r="R1" s="2" t="s">
        <v>80</v>
      </c>
      <c r="S1" s="2" t="s">
        <v>81</v>
      </c>
      <c r="T1" s="2" t="s">
        <v>82</v>
      </c>
      <c r="U1" s="2" t="s">
        <v>26</v>
      </c>
      <c r="V1" s="2" t="s">
        <v>27</v>
      </c>
      <c r="W1" s="2" t="s">
        <v>83</v>
      </c>
      <c r="X1" s="2" t="s">
        <v>84</v>
      </c>
      <c r="Y1" s="2" t="s">
        <v>85</v>
      </c>
      <c r="Z1" s="2" t="s">
        <v>86</v>
      </c>
      <c r="AA1" s="2" t="s">
        <v>87</v>
      </c>
      <c r="AB1" s="2" t="s">
        <v>28</v>
      </c>
      <c r="AC1" s="2" t="s">
        <v>89</v>
      </c>
      <c r="AD1" s="2" t="s">
        <v>90</v>
      </c>
      <c r="AE1" s="2" t="s">
        <v>29</v>
      </c>
      <c r="AF1" s="2" t="s">
        <v>91</v>
      </c>
      <c r="AG1" s="2" t="s">
        <v>92</v>
      </c>
      <c r="AH1" s="2" t="s">
        <v>30</v>
      </c>
      <c r="AI1" s="2" t="s">
        <v>93</v>
      </c>
      <c r="AJ1" s="2" t="s">
        <v>94</v>
      </c>
      <c r="AK1" s="2" t="s">
        <v>31</v>
      </c>
      <c r="AL1" s="2" t="s">
        <v>95</v>
      </c>
      <c r="AM1" s="2" t="s">
        <v>96</v>
      </c>
      <c r="AN1" s="2" t="s">
        <v>32</v>
      </c>
      <c r="AO1" s="2" t="s">
        <v>97</v>
      </c>
      <c r="AP1" s="2" t="s">
        <v>98</v>
      </c>
      <c r="AQ1" s="2" t="s">
        <v>70</v>
      </c>
      <c r="AR1" s="2" t="s">
        <v>99</v>
      </c>
      <c r="AS1" s="2" t="s">
        <v>100</v>
      </c>
      <c r="AT1" s="2" t="s">
        <v>101</v>
      </c>
      <c r="AU1" s="2" t="s">
        <v>102</v>
      </c>
      <c r="AV1" s="2" t="s">
        <v>103</v>
      </c>
      <c r="AW1" s="2" t="s">
        <v>104</v>
      </c>
      <c r="AX1" s="2" t="s">
        <v>105</v>
      </c>
      <c r="AY1" s="2" t="s">
        <v>106</v>
      </c>
      <c r="AZ1" s="2" t="s">
        <v>107</v>
      </c>
      <c r="BA1" s="2" t="s">
        <v>108</v>
      </c>
      <c r="BB1" s="2" t="s">
        <v>109</v>
      </c>
      <c r="BC1" s="2" t="s">
        <v>110</v>
      </c>
      <c r="BD1" s="2" t="s">
        <v>111</v>
      </c>
      <c r="BE1" s="2" t="s">
        <v>112</v>
      </c>
      <c r="BF1" s="2" t="s">
        <v>129</v>
      </c>
      <c r="BG1" s="2" t="s">
        <v>113</v>
      </c>
      <c r="BH1" s="2" t="s">
        <v>114</v>
      </c>
      <c r="BI1" s="8" t="s">
        <v>115</v>
      </c>
      <c r="BJ1" s="8" t="s">
        <v>116</v>
      </c>
      <c r="BK1" s="8" t="s">
        <v>117</v>
      </c>
      <c r="BL1" s="8" t="s">
        <v>118</v>
      </c>
      <c r="BM1" s="8" t="s">
        <v>119</v>
      </c>
      <c r="BN1" s="8" t="s">
        <v>120</v>
      </c>
      <c r="BO1" s="2" t="s">
        <v>121</v>
      </c>
    </row>
    <row r="2" spans="1:67" x14ac:dyDescent="0.25">
      <c r="A2" s="1">
        <v>1</v>
      </c>
      <c r="B2" s="1" t="s">
        <v>122</v>
      </c>
      <c r="C2" s="1" t="s">
        <v>23</v>
      </c>
      <c r="D2" s="3" t="s">
        <v>8</v>
      </c>
      <c r="E2" s="3" t="s">
        <v>14</v>
      </c>
      <c r="F2" s="3" t="s">
        <v>33</v>
      </c>
      <c r="G2" s="3" t="s">
        <v>34</v>
      </c>
      <c r="H2" s="3" t="s">
        <v>35</v>
      </c>
      <c r="I2" s="3" t="s">
        <v>22</v>
      </c>
      <c r="J2" s="3">
        <v>1346</v>
      </c>
      <c r="K2" s="3" t="s">
        <v>21</v>
      </c>
      <c r="L2" s="3">
        <v>136</v>
      </c>
      <c r="M2" s="4" t="s">
        <v>0</v>
      </c>
      <c r="N2" s="5">
        <v>8890101.0620000008</v>
      </c>
      <c r="O2" s="3">
        <v>213.3</v>
      </c>
      <c r="P2" s="3">
        <v>2</v>
      </c>
      <c r="Q2" s="3">
        <v>207.45</v>
      </c>
      <c r="R2" s="3">
        <v>215.5</v>
      </c>
      <c r="S2" s="6">
        <v>0.14142135623730101</v>
      </c>
      <c r="T2" s="3">
        <v>2.4</v>
      </c>
      <c r="U2" s="3">
        <v>1.84</v>
      </c>
      <c r="V2" s="3">
        <v>2.5999999999999998E-4</v>
      </c>
      <c r="W2" s="3">
        <v>21</v>
      </c>
      <c r="X2" s="3">
        <v>49.03</v>
      </c>
      <c r="Y2" s="3" t="s">
        <v>0</v>
      </c>
      <c r="Z2" s="3" t="s">
        <v>0</v>
      </c>
      <c r="AA2" s="3">
        <v>14</v>
      </c>
      <c r="AB2" s="3" t="s">
        <v>36</v>
      </c>
      <c r="AC2" s="7">
        <v>270.47000000000003</v>
      </c>
      <c r="AD2" s="7">
        <v>279.52</v>
      </c>
      <c r="AE2" s="3" t="s">
        <v>37</v>
      </c>
      <c r="AF2" s="7">
        <v>271.77</v>
      </c>
      <c r="AG2" s="7">
        <v>277.2</v>
      </c>
      <c r="AH2" s="3" t="s">
        <v>38</v>
      </c>
      <c r="AI2" s="7">
        <v>269.95999999999998</v>
      </c>
      <c r="AJ2" s="7">
        <v>276.42</v>
      </c>
      <c r="AK2" s="3" t="s">
        <v>39</v>
      </c>
      <c r="AL2" s="7">
        <v>267.89</v>
      </c>
      <c r="AM2" s="7">
        <v>273.32</v>
      </c>
      <c r="AN2" s="3" t="s">
        <v>40</v>
      </c>
      <c r="AO2" s="7">
        <v>267.37109375</v>
      </c>
      <c r="AP2" s="7">
        <v>277.2</v>
      </c>
      <c r="AQ2" s="1" t="s">
        <v>71</v>
      </c>
      <c r="AR2" s="3"/>
      <c r="AS2" s="3"/>
      <c r="AT2" s="7">
        <f>AVERAGE(AC2:AD2)</f>
        <v>274.995</v>
      </c>
      <c r="AU2" s="7">
        <f>AVERAGE(AF2:AG2)</f>
        <v>274.48500000000001</v>
      </c>
      <c r="AV2" s="7">
        <f>AVERAGE(AI2:AJ2)</f>
        <v>273.19</v>
      </c>
      <c r="AW2" s="7">
        <f>AVERAGE(AL2:AM2)</f>
        <v>270.60500000000002</v>
      </c>
      <c r="AX2" s="7">
        <f>AVERAGE(AO2:AP2)</f>
        <v>272.28554687500002</v>
      </c>
      <c r="AY2" s="7"/>
      <c r="AZ2" s="7">
        <f>AVERAGE(AT2:AX2)</f>
        <v>273.11210937499999</v>
      </c>
      <c r="BA2" s="10">
        <v>122.6</v>
      </c>
      <c r="BB2" s="10">
        <v>123.1</v>
      </c>
      <c r="BC2" s="10">
        <v>124.3</v>
      </c>
      <c r="BD2" s="10">
        <v>126.6</v>
      </c>
      <c r="BE2" s="10">
        <v>125.1</v>
      </c>
      <c r="BF2" s="10"/>
      <c r="BG2" s="10">
        <f>AVERAGE(BA2:BE2)</f>
        <v>124.34</v>
      </c>
      <c r="BH2" s="10">
        <f t="shared" ref="BH2:BH7" si="0">_xlfn.STDEV.S(BA2:BE2)</f>
        <v>1.6009372255026115</v>
      </c>
      <c r="BI2" s="9">
        <f>U2*S2</f>
        <v>0.26021529547663386</v>
      </c>
      <c r="BJ2" s="9">
        <f>-((2*BG2)/(AZ2/1000))*(V2/2/(3^0.5))</f>
        <v>-6.8341204222629126E-2</v>
      </c>
      <c r="BK2" s="9">
        <f>((T2^2)+((U2*S2/(P2^0.5))^2)+(2*((-((2*R2)/(Q2/1000))*(V2/2/(3^0.5)))^2)))^0.5</f>
        <v>2.4171239334016978</v>
      </c>
      <c r="BL2" s="9">
        <f t="shared" ref="BL2:BL13" si="1">2*(((BI2^2)+(2*(BJ2^2))+(BK2^2))^0.5)</f>
        <v>4.8660214343187951</v>
      </c>
      <c r="BM2" s="9">
        <f>((R2-O2)/O2)*100</f>
        <v>1.0314111579934311</v>
      </c>
      <c r="BN2" s="11">
        <f>BL2+BM2</f>
        <v>5.8974325923122262</v>
      </c>
      <c r="BO2" s="1" t="s">
        <v>123</v>
      </c>
    </row>
    <row r="3" spans="1:67" x14ac:dyDescent="0.25">
      <c r="A3" s="1">
        <v>2</v>
      </c>
      <c r="B3" s="1" t="s">
        <v>122</v>
      </c>
      <c r="C3" s="1" t="s">
        <v>23</v>
      </c>
      <c r="D3" s="3" t="s">
        <v>9</v>
      </c>
      <c r="E3" s="3" t="s">
        <v>15</v>
      </c>
      <c r="F3" s="3" t="s">
        <v>33</v>
      </c>
      <c r="G3" s="3" t="s">
        <v>34</v>
      </c>
      <c r="H3" s="3" t="s">
        <v>35</v>
      </c>
      <c r="I3" s="3" t="s">
        <v>22</v>
      </c>
      <c r="J3" s="3">
        <v>1346</v>
      </c>
      <c r="K3" s="3" t="s">
        <v>21</v>
      </c>
      <c r="L3" s="3">
        <v>136</v>
      </c>
      <c r="M3" s="4" t="s">
        <v>0</v>
      </c>
      <c r="N3" s="5">
        <v>8890101.0620000008</v>
      </c>
      <c r="O3" s="3">
        <v>213.3</v>
      </c>
      <c r="P3" s="3">
        <v>2</v>
      </c>
      <c r="Q3" s="3">
        <v>207.45</v>
      </c>
      <c r="R3" s="3">
        <v>215.5</v>
      </c>
      <c r="S3" s="6">
        <v>0.14142135623730101</v>
      </c>
      <c r="T3" s="3">
        <v>2.4</v>
      </c>
      <c r="U3" s="3">
        <v>1.84</v>
      </c>
      <c r="V3" s="3">
        <v>2.5999999999999998E-4</v>
      </c>
      <c r="W3" s="3">
        <v>21</v>
      </c>
      <c r="X3" s="3">
        <v>49.03</v>
      </c>
      <c r="Y3" s="3" t="s">
        <v>0</v>
      </c>
      <c r="Z3" s="3" t="s">
        <v>0</v>
      </c>
      <c r="AA3" s="3">
        <v>14</v>
      </c>
      <c r="AB3" s="3" t="s">
        <v>41</v>
      </c>
      <c r="AC3" s="7">
        <v>204.28</v>
      </c>
      <c r="AD3" s="7">
        <v>201.69</v>
      </c>
      <c r="AE3" s="3" t="s">
        <v>42</v>
      </c>
      <c r="AF3" s="7">
        <v>205.83</v>
      </c>
      <c r="AG3" s="7">
        <v>204.28</v>
      </c>
      <c r="AH3" s="3" t="s">
        <v>43</v>
      </c>
      <c r="AI3" s="7">
        <v>206.86</v>
      </c>
      <c r="AJ3" s="7">
        <v>202.73</v>
      </c>
      <c r="AK3" s="3" t="s">
        <v>44</v>
      </c>
      <c r="AL3" s="7">
        <v>208.93</v>
      </c>
      <c r="AM3" s="7">
        <v>201.17</v>
      </c>
      <c r="AN3" s="3" t="s">
        <v>45</v>
      </c>
      <c r="AO3" s="7">
        <v>209.45</v>
      </c>
      <c r="AP3" s="7">
        <v>201.17</v>
      </c>
      <c r="AQ3" s="1" t="s">
        <v>72</v>
      </c>
      <c r="AR3" s="3"/>
      <c r="AS3" s="3"/>
      <c r="AT3" s="7">
        <f t="shared" ref="AT3:AT7" si="2">AVERAGE(AC3:AD3)</f>
        <v>202.98500000000001</v>
      </c>
      <c r="AU3" s="7">
        <f t="shared" ref="AU3:AU7" si="3">AVERAGE(AF3:AG3)</f>
        <v>205.05500000000001</v>
      </c>
      <c r="AV3" s="7">
        <f t="shared" ref="AV3:AV7" si="4">AVERAGE(AI3:AJ3)</f>
        <v>204.79500000000002</v>
      </c>
      <c r="AW3" s="7">
        <f t="shared" ref="AW3:AW7" si="5">AVERAGE(AL3:AM3)</f>
        <v>205.05</v>
      </c>
      <c r="AX3" s="7">
        <f t="shared" ref="AX3:AX7" si="6">AVERAGE(AO3:AP3)</f>
        <v>205.31</v>
      </c>
      <c r="AY3" s="7"/>
      <c r="AZ3" s="7">
        <f t="shared" ref="AZ3:AZ4" si="7">AVERAGE(AT3:AX3)</f>
        <v>204.63899999999998</v>
      </c>
      <c r="BA3" s="10">
        <v>225.1</v>
      </c>
      <c r="BB3" s="10">
        <v>220.5</v>
      </c>
      <c r="BC3" s="10">
        <v>221.1</v>
      </c>
      <c r="BD3" s="10">
        <v>220.6</v>
      </c>
      <c r="BE3" s="10">
        <v>220</v>
      </c>
      <c r="BF3" s="10"/>
      <c r="BG3" s="10">
        <f>AVERAGE(BA3:BE3)</f>
        <v>221.46000000000004</v>
      </c>
      <c r="BH3" s="10">
        <f t="shared" si="0"/>
        <v>2.0719555979798394</v>
      </c>
      <c r="BI3" s="9">
        <f t="shared" ref="BI3:BI13" si="8">U3*S3</f>
        <v>0.26021529547663386</v>
      </c>
      <c r="BJ3" s="9">
        <f t="shared" ref="BJ3:BJ13" si="9">-((2*BG3)/(AZ3/1000))*(V3/2/(3^0.5))</f>
        <v>-0.16244996095480813</v>
      </c>
      <c r="BK3" s="9">
        <f t="shared" ref="BK3:BK13" si="10">((T3^2)+((U3*S3/(P3^0.5))^2)+(2*((-((2*R3)/(Q3/1000))*(V3/2/(3^0.5)))^2)))^0.5</f>
        <v>2.4171239334016978</v>
      </c>
      <c r="BL3" s="9">
        <f t="shared" si="1"/>
        <v>4.8838427857791347</v>
      </c>
      <c r="BM3" s="9">
        <f t="shared" ref="BM3:BM13" si="11">((R3-O3)/O3)*100</f>
        <v>1.0314111579934311</v>
      </c>
      <c r="BN3" s="11">
        <f t="shared" ref="BN3:BN13" si="12">BL3+BM3</f>
        <v>5.9152539437725657</v>
      </c>
      <c r="BO3" s="1" t="s">
        <v>124</v>
      </c>
    </row>
    <row r="4" spans="1:67" x14ac:dyDescent="0.25">
      <c r="A4" s="1">
        <v>3</v>
      </c>
      <c r="B4" s="1" t="s">
        <v>122</v>
      </c>
      <c r="C4" s="1" t="s">
        <v>23</v>
      </c>
      <c r="D4" s="3" t="s">
        <v>10</v>
      </c>
      <c r="E4" s="3" t="s">
        <v>16</v>
      </c>
      <c r="F4" s="3" t="s">
        <v>20</v>
      </c>
      <c r="G4" s="3" t="s">
        <v>34</v>
      </c>
      <c r="H4" s="3" t="s">
        <v>35</v>
      </c>
      <c r="I4" s="3" t="s">
        <v>22</v>
      </c>
      <c r="J4" s="3">
        <v>1346</v>
      </c>
      <c r="K4" s="3" t="s">
        <v>21</v>
      </c>
      <c r="L4" s="3">
        <v>136</v>
      </c>
      <c r="M4" s="4" t="s">
        <v>0</v>
      </c>
      <c r="N4" s="5">
        <v>8890101.0620000008</v>
      </c>
      <c r="O4" s="3">
        <v>213.3</v>
      </c>
      <c r="P4" s="3">
        <v>2</v>
      </c>
      <c r="Q4" s="3">
        <v>207.45</v>
      </c>
      <c r="R4" s="3">
        <v>215.5</v>
      </c>
      <c r="S4" s="6">
        <v>0.14142135623730101</v>
      </c>
      <c r="T4" s="3">
        <v>2.4</v>
      </c>
      <c r="U4" s="3">
        <v>1.84</v>
      </c>
      <c r="V4" s="3">
        <v>2.5999999999999998E-4</v>
      </c>
      <c r="W4" s="3">
        <v>21</v>
      </c>
      <c r="X4" s="3">
        <v>49.03</v>
      </c>
      <c r="Y4" s="3" t="s">
        <v>0</v>
      </c>
      <c r="Z4" s="3" t="s">
        <v>0</v>
      </c>
      <c r="AA4" s="3">
        <v>14</v>
      </c>
      <c r="AB4" s="3" t="s">
        <v>46</v>
      </c>
      <c r="AC4" s="7">
        <v>348.31</v>
      </c>
      <c r="AD4" s="7">
        <v>346.75</v>
      </c>
      <c r="AE4" s="3" t="s">
        <v>47</v>
      </c>
      <c r="AF4" s="7">
        <v>358.65</v>
      </c>
      <c r="AG4" s="7">
        <v>367.44</v>
      </c>
      <c r="AH4" s="3" t="s">
        <v>48</v>
      </c>
      <c r="AI4" s="7">
        <v>351.41</v>
      </c>
      <c r="AJ4" s="7">
        <v>364.86</v>
      </c>
      <c r="AK4" s="3" t="s">
        <v>49</v>
      </c>
      <c r="AL4" s="7">
        <v>348.31</v>
      </c>
      <c r="AM4" s="7">
        <v>364.08</v>
      </c>
      <c r="AN4" s="3" t="s">
        <v>50</v>
      </c>
      <c r="AO4" s="7">
        <v>359.17</v>
      </c>
      <c r="AP4" s="7">
        <v>364.08</v>
      </c>
      <c r="AQ4" s="1" t="s">
        <v>73</v>
      </c>
      <c r="AR4" s="3"/>
      <c r="AS4" s="3"/>
      <c r="AT4" s="7">
        <f t="shared" si="2"/>
        <v>347.53</v>
      </c>
      <c r="AU4" s="7">
        <f t="shared" si="3"/>
        <v>363.04499999999996</v>
      </c>
      <c r="AV4" s="7">
        <f t="shared" si="4"/>
        <v>358.13499999999999</v>
      </c>
      <c r="AW4" s="7">
        <f t="shared" si="5"/>
        <v>356.19499999999999</v>
      </c>
      <c r="AX4" s="7">
        <f t="shared" si="6"/>
        <v>361.625</v>
      </c>
      <c r="AY4" s="7"/>
      <c r="AZ4" s="7">
        <f t="shared" si="7"/>
        <v>357.30599999999998</v>
      </c>
      <c r="BA4" s="10">
        <v>76.8</v>
      </c>
      <c r="BB4" s="10">
        <v>70.400000000000006</v>
      </c>
      <c r="BC4" s="10">
        <v>72.3</v>
      </c>
      <c r="BD4" s="10">
        <v>73.099999999999994</v>
      </c>
      <c r="BE4" s="10">
        <v>70.900000000000006</v>
      </c>
      <c r="BF4" s="10"/>
      <c r="BG4" s="10">
        <f t="shared" ref="BG4:BG7" si="13">AVERAGE(BA4:BE4)</f>
        <v>72.7</v>
      </c>
      <c r="BH4" s="10">
        <f t="shared" si="0"/>
        <v>2.5327850283827842</v>
      </c>
      <c r="BI4" s="9">
        <f t="shared" si="8"/>
        <v>0.26021529547663386</v>
      </c>
      <c r="BJ4" s="9">
        <f t="shared" si="9"/>
        <v>-3.0542657521066836E-2</v>
      </c>
      <c r="BK4" s="9">
        <f t="shared" si="10"/>
        <v>2.4171239334016978</v>
      </c>
      <c r="BL4" s="9">
        <f t="shared" si="1"/>
        <v>4.862948001893578</v>
      </c>
      <c r="BM4" s="9">
        <f t="shared" si="11"/>
        <v>1.0314111579934311</v>
      </c>
      <c r="BN4" s="11">
        <f t="shared" si="12"/>
        <v>5.8943591598870091</v>
      </c>
      <c r="BO4" s="1" t="s">
        <v>125</v>
      </c>
    </row>
    <row r="5" spans="1:67" x14ac:dyDescent="0.25">
      <c r="A5" s="1">
        <v>4</v>
      </c>
      <c r="B5" s="1" t="s">
        <v>122</v>
      </c>
      <c r="C5" s="1" t="s">
        <v>23</v>
      </c>
      <c r="D5" s="3" t="s">
        <v>11</v>
      </c>
      <c r="E5" s="3" t="s">
        <v>18</v>
      </c>
      <c r="F5" s="3" t="s">
        <v>20</v>
      </c>
      <c r="G5" s="3" t="s">
        <v>34</v>
      </c>
      <c r="H5" s="3" t="s">
        <v>35</v>
      </c>
      <c r="I5" s="3" t="s">
        <v>22</v>
      </c>
      <c r="J5" s="3">
        <v>1346</v>
      </c>
      <c r="K5" s="3" t="s">
        <v>21</v>
      </c>
      <c r="L5" s="3">
        <v>136</v>
      </c>
      <c r="M5" s="4" t="s">
        <v>0</v>
      </c>
      <c r="N5" s="5">
        <v>8890101.0620000008</v>
      </c>
      <c r="O5" s="3">
        <v>213.3</v>
      </c>
      <c r="P5" s="3">
        <v>2</v>
      </c>
      <c r="Q5" s="3">
        <v>207.45</v>
      </c>
      <c r="R5" s="3">
        <v>215.5</v>
      </c>
      <c r="S5" s="6">
        <v>0.14142135623730101</v>
      </c>
      <c r="T5" s="3">
        <v>2.4</v>
      </c>
      <c r="U5" s="3">
        <v>1.84</v>
      </c>
      <c r="V5" s="3">
        <v>2.5999999999999998E-4</v>
      </c>
      <c r="W5" s="3">
        <v>21</v>
      </c>
      <c r="X5" s="3">
        <v>49.03</v>
      </c>
      <c r="Y5" s="3" t="s">
        <v>0</v>
      </c>
      <c r="Z5" s="3" t="s">
        <v>0</v>
      </c>
      <c r="AA5" s="3">
        <v>14</v>
      </c>
      <c r="AB5" s="3" t="s">
        <v>51</v>
      </c>
      <c r="AC5" s="7">
        <v>295.3</v>
      </c>
      <c r="AD5" s="7">
        <v>300.20999999999998</v>
      </c>
      <c r="AE5" s="3" t="s">
        <v>52</v>
      </c>
      <c r="AF5" s="7">
        <v>304.35000000000002</v>
      </c>
      <c r="AG5" s="7">
        <v>303.57</v>
      </c>
      <c r="AH5" s="3" t="s">
        <v>53</v>
      </c>
      <c r="AI5" s="7">
        <v>325.55</v>
      </c>
      <c r="AJ5" s="7">
        <v>328.14</v>
      </c>
      <c r="AK5" s="3" t="s">
        <v>54</v>
      </c>
      <c r="AL5" s="7">
        <v>293.49</v>
      </c>
      <c r="AM5" s="7">
        <v>297.11</v>
      </c>
      <c r="AN5" s="3" t="s">
        <v>55</v>
      </c>
      <c r="AO5" s="7">
        <v>297.37</v>
      </c>
      <c r="AP5" s="7">
        <v>300.99</v>
      </c>
      <c r="AQ5" s="1" t="s">
        <v>74</v>
      </c>
      <c r="AR5" s="3"/>
      <c r="AS5" s="3"/>
      <c r="AT5" s="7">
        <f t="shared" si="2"/>
        <v>297.755</v>
      </c>
      <c r="AU5" s="7">
        <f t="shared" si="3"/>
        <v>303.96000000000004</v>
      </c>
      <c r="AV5" s="7">
        <f t="shared" si="4"/>
        <v>326.84500000000003</v>
      </c>
      <c r="AW5" s="7">
        <f t="shared" si="5"/>
        <v>295.3</v>
      </c>
      <c r="AX5" s="7">
        <f t="shared" si="6"/>
        <v>299.18</v>
      </c>
      <c r="AY5" s="7"/>
      <c r="AZ5" s="7">
        <f>AVERAGE(AT5:AX5)</f>
        <v>304.60800000000006</v>
      </c>
      <c r="BA5" s="10">
        <v>104.6</v>
      </c>
      <c r="BB5" s="10">
        <v>100.4</v>
      </c>
      <c r="BC5" s="10">
        <v>86.8</v>
      </c>
      <c r="BD5" s="10">
        <v>106.3</v>
      </c>
      <c r="BE5" s="10">
        <v>103.6</v>
      </c>
      <c r="BF5" s="10"/>
      <c r="BG5" s="10">
        <f t="shared" si="13"/>
        <v>100.34</v>
      </c>
      <c r="BH5" s="10">
        <f t="shared" si="0"/>
        <v>7.8681636993646737</v>
      </c>
      <c r="BI5" s="9">
        <f t="shared" si="8"/>
        <v>0.26021529547663386</v>
      </c>
      <c r="BJ5" s="9">
        <f t="shared" si="9"/>
        <v>-4.9447633557643367E-2</v>
      </c>
      <c r="BK5" s="9">
        <f t="shared" si="10"/>
        <v>2.4171239334016978</v>
      </c>
      <c r="BL5" s="9">
        <f t="shared" si="1"/>
        <v>4.8641917093602265</v>
      </c>
      <c r="BM5" s="9">
        <f t="shared" si="11"/>
        <v>1.0314111579934311</v>
      </c>
      <c r="BN5" s="11">
        <f t="shared" si="12"/>
        <v>5.8956028673536576</v>
      </c>
      <c r="BO5" s="1" t="s">
        <v>126</v>
      </c>
    </row>
    <row r="6" spans="1:67" x14ac:dyDescent="0.25">
      <c r="A6" s="1">
        <v>5</v>
      </c>
      <c r="B6" s="1" t="s">
        <v>122</v>
      </c>
      <c r="C6" s="1" t="s">
        <v>23</v>
      </c>
      <c r="D6" s="3" t="s">
        <v>12</v>
      </c>
      <c r="E6" s="3" t="s">
        <v>17</v>
      </c>
      <c r="F6" s="3" t="s">
        <v>20</v>
      </c>
      <c r="G6" s="3" t="s">
        <v>34</v>
      </c>
      <c r="H6" s="3" t="s">
        <v>35</v>
      </c>
      <c r="I6" s="3" t="s">
        <v>22</v>
      </c>
      <c r="J6" s="3">
        <v>1346</v>
      </c>
      <c r="K6" s="3" t="s">
        <v>21</v>
      </c>
      <c r="L6" s="3">
        <v>136</v>
      </c>
      <c r="M6" s="4" t="s">
        <v>0</v>
      </c>
      <c r="N6" s="5">
        <v>8890101.0620000008</v>
      </c>
      <c r="O6" s="3">
        <v>213.3</v>
      </c>
      <c r="P6" s="3">
        <v>2</v>
      </c>
      <c r="Q6" s="3">
        <v>207.45</v>
      </c>
      <c r="R6" s="3">
        <v>215.5</v>
      </c>
      <c r="S6" s="6">
        <v>0.14142135623730101</v>
      </c>
      <c r="T6" s="3">
        <v>2.4</v>
      </c>
      <c r="U6" s="3">
        <v>1.84</v>
      </c>
      <c r="V6" s="3">
        <v>2.5999999999999998E-4</v>
      </c>
      <c r="W6" s="3">
        <v>21</v>
      </c>
      <c r="X6" s="3">
        <v>49.03</v>
      </c>
      <c r="Y6" s="3" t="s">
        <v>0</v>
      </c>
      <c r="Z6" s="3" t="s">
        <v>0</v>
      </c>
      <c r="AA6" s="3">
        <v>14</v>
      </c>
      <c r="AB6" s="3" t="s">
        <v>56</v>
      </c>
      <c r="AC6" s="7">
        <v>238.93</v>
      </c>
      <c r="AD6" s="7">
        <v>240.48</v>
      </c>
      <c r="AE6" s="3" t="s">
        <v>57</v>
      </c>
      <c r="AF6" s="7">
        <v>241</v>
      </c>
      <c r="AG6" s="7">
        <v>247.98</v>
      </c>
      <c r="AH6" s="3" t="s">
        <v>58</v>
      </c>
      <c r="AI6" s="7">
        <v>239.7</v>
      </c>
      <c r="AJ6" s="7">
        <v>248.24</v>
      </c>
      <c r="AK6" s="3" t="s">
        <v>59</v>
      </c>
      <c r="AL6" s="7">
        <v>239.7</v>
      </c>
      <c r="AM6" s="7">
        <v>241.77</v>
      </c>
      <c r="AN6" s="3" t="s">
        <v>60</v>
      </c>
      <c r="AO6" s="7">
        <v>234.79</v>
      </c>
      <c r="AP6" s="7">
        <v>237.38</v>
      </c>
      <c r="AQ6" s="1" t="s">
        <v>75</v>
      </c>
      <c r="AR6" s="3"/>
      <c r="AS6" s="3"/>
      <c r="AT6" s="7">
        <f t="shared" si="2"/>
        <v>239.70499999999998</v>
      </c>
      <c r="AU6" s="7">
        <f t="shared" si="3"/>
        <v>244.49</v>
      </c>
      <c r="AV6" s="7">
        <f t="shared" si="4"/>
        <v>243.97</v>
      </c>
      <c r="AW6" s="7">
        <f t="shared" si="5"/>
        <v>240.73500000000001</v>
      </c>
      <c r="AX6" s="7">
        <f t="shared" si="6"/>
        <v>236.08499999999998</v>
      </c>
      <c r="AY6" s="7"/>
      <c r="AZ6" s="7">
        <f>AVERAGE(AT6:AX6)</f>
        <v>240.99699999999999</v>
      </c>
      <c r="BA6" s="10">
        <v>161.4</v>
      </c>
      <c r="BB6" s="10">
        <v>155.1</v>
      </c>
      <c r="BC6" s="10">
        <v>155.80000000000001</v>
      </c>
      <c r="BD6" s="10">
        <v>160</v>
      </c>
      <c r="BE6" s="10">
        <v>166.4</v>
      </c>
      <c r="BF6" s="10"/>
      <c r="BG6" s="10">
        <f t="shared" si="13"/>
        <v>159.73999999999998</v>
      </c>
      <c r="BH6" s="10">
        <f t="shared" si="0"/>
        <v>4.5888996502429658</v>
      </c>
      <c r="BI6" s="9">
        <f t="shared" si="8"/>
        <v>0.26021529547663386</v>
      </c>
      <c r="BJ6" s="9">
        <f t="shared" si="9"/>
        <v>-9.9498094665457296E-2</v>
      </c>
      <c r="BK6" s="9">
        <f t="shared" si="10"/>
        <v>2.4171239334016978</v>
      </c>
      <c r="BL6" s="9">
        <f t="shared" si="1"/>
        <v>4.8703182036115056</v>
      </c>
      <c r="BM6" s="9">
        <f t="shared" si="11"/>
        <v>1.0314111579934311</v>
      </c>
      <c r="BN6" s="11">
        <f t="shared" si="12"/>
        <v>5.9017293616049367</v>
      </c>
      <c r="BO6" s="1" t="s">
        <v>127</v>
      </c>
    </row>
    <row r="7" spans="1:67" x14ac:dyDescent="0.25">
      <c r="A7" s="1">
        <v>6</v>
      </c>
      <c r="B7" s="1" t="s">
        <v>122</v>
      </c>
      <c r="C7" s="1" t="s">
        <v>23</v>
      </c>
      <c r="D7" s="3" t="s">
        <v>13</v>
      </c>
      <c r="E7" s="3" t="s">
        <v>19</v>
      </c>
      <c r="F7" s="3" t="s">
        <v>20</v>
      </c>
      <c r="G7" s="3" t="s">
        <v>34</v>
      </c>
      <c r="H7" s="3" t="s">
        <v>35</v>
      </c>
      <c r="I7" s="3" t="s">
        <v>22</v>
      </c>
      <c r="J7" s="3">
        <v>1346</v>
      </c>
      <c r="K7" s="3" t="s">
        <v>21</v>
      </c>
      <c r="L7" s="3">
        <v>136</v>
      </c>
      <c r="M7" s="4" t="s">
        <v>0</v>
      </c>
      <c r="N7" s="5">
        <v>8890101.0620000008</v>
      </c>
      <c r="O7" s="3">
        <v>213.3</v>
      </c>
      <c r="P7" s="3">
        <v>2</v>
      </c>
      <c r="Q7" s="3">
        <v>207.45</v>
      </c>
      <c r="R7" s="3">
        <v>215.5</v>
      </c>
      <c r="S7" s="6">
        <v>0.14142135623730101</v>
      </c>
      <c r="T7" s="3">
        <v>2.4</v>
      </c>
      <c r="U7" s="3">
        <v>1.84</v>
      </c>
      <c r="V7" s="3">
        <v>2.5999999999999998E-4</v>
      </c>
      <c r="W7" s="3">
        <v>21</v>
      </c>
      <c r="X7" s="3">
        <v>49.03</v>
      </c>
      <c r="Y7" s="3" t="s">
        <v>0</v>
      </c>
      <c r="Z7" s="3" t="s">
        <v>0</v>
      </c>
      <c r="AA7" s="3">
        <v>14</v>
      </c>
      <c r="AB7" s="3" t="s">
        <v>61</v>
      </c>
      <c r="AC7" s="7">
        <v>181.78</v>
      </c>
      <c r="AD7" s="7">
        <v>179.97</v>
      </c>
      <c r="AE7" s="3" t="s">
        <v>62</v>
      </c>
      <c r="AF7" s="7">
        <v>185.66</v>
      </c>
      <c r="AG7" s="7">
        <v>181.01</v>
      </c>
      <c r="AH7" s="3" t="s">
        <v>63</v>
      </c>
      <c r="AI7" s="7">
        <v>189.54</v>
      </c>
      <c r="AJ7" s="7">
        <v>183.33</v>
      </c>
      <c r="AK7" s="3" t="s">
        <v>64</v>
      </c>
      <c r="AL7" s="7">
        <v>190.57</v>
      </c>
      <c r="AM7" s="7">
        <v>188.5</v>
      </c>
      <c r="AN7" s="3" t="s">
        <v>65</v>
      </c>
      <c r="AO7" s="7">
        <v>177.64</v>
      </c>
      <c r="AP7" s="7">
        <v>183.85</v>
      </c>
      <c r="AQ7" s="1" t="s">
        <v>76</v>
      </c>
      <c r="AR7" s="3"/>
      <c r="AS7" s="3"/>
      <c r="AT7" s="7">
        <f t="shared" si="2"/>
        <v>180.875</v>
      </c>
      <c r="AU7" s="7">
        <f t="shared" si="3"/>
        <v>183.33499999999998</v>
      </c>
      <c r="AV7" s="7">
        <f t="shared" si="4"/>
        <v>186.435</v>
      </c>
      <c r="AW7" s="7">
        <f t="shared" si="5"/>
        <v>189.535</v>
      </c>
      <c r="AX7" s="7">
        <f t="shared" si="6"/>
        <v>180.745</v>
      </c>
      <c r="AY7" s="7"/>
      <c r="AZ7" s="7">
        <f>AVERAGE(AT7:AX7)</f>
        <v>184.185</v>
      </c>
      <c r="BA7" s="10">
        <v>283.5</v>
      </c>
      <c r="BB7" s="10">
        <v>275.89999999999998</v>
      </c>
      <c r="BC7" s="10">
        <v>266.8</v>
      </c>
      <c r="BD7" s="10">
        <v>258.10000000000002</v>
      </c>
      <c r="BE7" s="10">
        <v>283.89999999999998</v>
      </c>
      <c r="BF7" s="10"/>
      <c r="BG7" s="10">
        <f t="shared" si="13"/>
        <v>273.64000000000004</v>
      </c>
      <c r="BH7" s="10">
        <f t="shared" si="0"/>
        <v>11.13409179053234</v>
      </c>
      <c r="BI7" s="9">
        <f t="shared" si="8"/>
        <v>0.26021529547663386</v>
      </c>
      <c r="BJ7" s="9">
        <f t="shared" si="9"/>
        <v>-0.22301703825975397</v>
      </c>
      <c r="BK7" s="9">
        <f t="shared" si="10"/>
        <v>2.4171239334016978</v>
      </c>
      <c r="BL7" s="9">
        <f t="shared" si="1"/>
        <v>4.9029270066488211</v>
      </c>
      <c r="BM7" s="9">
        <f t="shared" si="11"/>
        <v>1.0314111579934311</v>
      </c>
      <c r="BN7" s="11">
        <f t="shared" si="12"/>
        <v>5.9343381646422522</v>
      </c>
      <c r="BO7" s="1" t="s">
        <v>128</v>
      </c>
    </row>
    <row r="8" spans="1:67" s="12" customFormat="1" x14ac:dyDescent="0.25">
      <c r="A8" s="3">
        <v>7</v>
      </c>
      <c r="B8" s="3" t="s">
        <v>122</v>
      </c>
      <c r="C8" s="3" t="s">
        <v>130</v>
      </c>
      <c r="D8" s="3" t="s">
        <v>131</v>
      </c>
      <c r="E8" s="3" t="s">
        <v>137</v>
      </c>
      <c r="F8" s="3" t="s">
        <v>20</v>
      </c>
      <c r="G8" s="3" t="s">
        <v>34</v>
      </c>
      <c r="H8" s="3" t="s">
        <v>140</v>
      </c>
      <c r="I8" s="3" t="s">
        <v>22</v>
      </c>
      <c r="J8" s="3">
        <v>3424</v>
      </c>
      <c r="K8" s="3" t="s">
        <v>21</v>
      </c>
      <c r="L8" s="3">
        <v>136</v>
      </c>
      <c r="M8" s="4" t="s">
        <v>0</v>
      </c>
      <c r="N8" s="5">
        <v>8890101.0620000008</v>
      </c>
      <c r="O8" s="3">
        <v>213</v>
      </c>
      <c r="P8" s="3">
        <v>5</v>
      </c>
      <c r="Q8" s="3">
        <v>208.05</v>
      </c>
      <c r="R8" s="3">
        <v>214.2</v>
      </c>
      <c r="S8" s="6">
        <v>1.4710000000000001</v>
      </c>
      <c r="T8" s="3">
        <v>2.4</v>
      </c>
      <c r="U8" s="3">
        <v>1.1399999999999999</v>
      </c>
      <c r="V8" s="3">
        <v>2.5999999999999998E-4</v>
      </c>
      <c r="W8" s="3">
        <v>22</v>
      </c>
      <c r="X8" s="3">
        <v>49.03</v>
      </c>
      <c r="Y8" s="3" t="s">
        <v>0</v>
      </c>
      <c r="Z8" s="3" t="s">
        <v>0</v>
      </c>
      <c r="AA8" s="3">
        <v>14</v>
      </c>
      <c r="AB8" s="3" t="s">
        <v>141</v>
      </c>
      <c r="AC8" s="7">
        <v>280.92</v>
      </c>
      <c r="AD8" s="7">
        <v>277.86</v>
      </c>
      <c r="AE8" s="3" t="s">
        <v>147</v>
      </c>
      <c r="AF8" s="7">
        <v>282.39999999999998</v>
      </c>
      <c r="AG8" s="7">
        <v>282.70999999999998</v>
      </c>
      <c r="AH8" s="3" t="s">
        <v>153</v>
      </c>
      <c r="AI8" s="7">
        <v>267.52</v>
      </c>
      <c r="AJ8" s="7">
        <v>270.94</v>
      </c>
      <c r="AK8" s="3" t="s">
        <v>159</v>
      </c>
      <c r="AL8" s="7">
        <v>299.02</v>
      </c>
      <c r="AM8" s="7">
        <v>295.19</v>
      </c>
      <c r="AN8" s="3" t="s">
        <v>165</v>
      </c>
      <c r="AO8" s="7">
        <v>289.2</v>
      </c>
      <c r="AP8" s="7">
        <v>289.62</v>
      </c>
      <c r="AQ8" s="3" t="s">
        <v>171</v>
      </c>
      <c r="AR8" s="7">
        <v>289.70999999999998</v>
      </c>
      <c r="AS8" s="7">
        <v>286.89999999999998</v>
      </c>
      <c r="AT8" s="7">
        <v>279.39</v>
      </c>
      <c r="AU8" s="7">
        <v>282.56</v>
      </c>
      <c r="AV8" s="7">
        <v>269.23</v>
      </c>
      <c r="AW8" s="7">
        <v>297.11</v>
      </c>
      <c r="AX8" s="7">
        <v>289.41000000000003</v>
      </c>
      <c r="AY8" s="7">
        <v>288.31</v>
      </c>
      <c r="AZ8" s="7">
        <v>284.33999999999997</v>
      </c>
      <c r="BA8" s="10">
        <v>118.8</v>
      </c>
      <c r="BB8" s="10">
        <v>116.2</v>
      </c>
      <c r="BC8" s="10">
        <v>127.9</v>
      </c>
      <c r="BD8" s="10">
        <v>105.1</v>
      </c>
      <c r="BE8" s="10">
        <v>110.7</v>
      </c>
      <c r="BF8" s="10">
        <v>111.6</v>
      </c>
      <c r="BG8" s="10">
        <v>115.1</v>
      </c>
      <c r="BH8" s="10">
        <v>7.88</v>
      </c>
      <c r="BI8" s="6">
        <f t="shared" si="8"/>
        <v>1.6769399999999999</v>
      </c>
      <c r="BJ8" s="6">
        <f t="shared" si="9"/>
        <v>-6.0764521895507982E-2</v>
      </c>
      <c r="BK8" s="6">
        <f t="shared" si="10"/>
        <v>2.5239247133023595</v>
      </c>
      <c r="BL8" s="6">
        <f t="shared" si="1"/>
        <v>6.0629063579312445</v>
      </c>
      <c r="BM8" s="6">
        <f t="shared" si="11"/>
        <v>0.56338028169013554</v>
      </c>
      <c r="BN8" s="10">
        <f t="shared" si="12"/>
        <v>6.6262866396213802</v>
      </c>
      <c r="BO8" s="3" t="s">
        <v>177</v>
      </c>
    </row>
    <row r="9" spans="1:67" s="12" customFormat="1" x14ac:dyDescent="0.25">
      <c r="A9" s="3">
        <v>8</v>
      </c>
      <c r="B9" s="3" t="s">
        <v>122</v>
      </c>
      <c r="C9" s="3" t="s">
        <v>130</v>
      </c>
      <c r="D9" s="3" t="s">
        <v>132</v>
      </c>
      <c r="E9" s="3" t="s">
        <v>137</v>
      </c>
      <c r="F9" s="3" t="s">
        <v>20</v>
      </c>
      <c r="G9" s="3" t="s">
        <v>34</v>
      </c>
      <c r="H9" s="3" t="s">
        <v>140</v>
      </c>
      <c r="I9" s="3" t="s">
        <v>22</v>
      </c>
      <c r="J9" s="3">
        <v>3424</v>
      </c>
      <c r="K9" s="3" t="s">
        <v>21</v>
      </c>
      <c r="L9" s="3">
        <v>136</v>
      </c>
      <c r="M9" s="4" t="s">
        <v>0</v>
      </c>
      <c r="N9" s="5">
        <v>8890101.0620000008</v>
      </c>
      <c r="O9" s="3">
        <v>213</v>
      </c>
      <c r="P9" s="3">
        <v>5</v>
      </c>
      <c r="Q9" s="3">
        <v>208.05</v>
      </c>
      <c r="R9" s="3">
        <v>214.2</v>
      </c>
      <c r="S9" s="6">
        <v>1.4710000000000001</v>
      </c>
      <c r="T9" s="3">
        <v>2.4</v>
      </c>
      <c r="U9" s="3">
        <v>1.1399999999999999</v>
      </c>
      <c r="V9" s="3">
        <v>2.5999999999999998E-4</v>
      </c>
      <c r="W9" s="3">
        <v>22</v>
      </c>
      <c r="X9" s="3">
        <v>49.03</v>
      </c>
      <c r="Y9" s="3" t="s">
        <v>0</v>
      </c>
      <c r="Z9" s="3" t="s">
        <v>0</v>
      </c>
      <c r="AA9" s="3">
        <v>14</v>
      </c>
      <c r="AB9" s="3" t="s">
        <v>142</v>
      </c>
      <c r="AC9" s="7">
        <v>254.56</v>
      </c>
      <c r="AD9" s="7">
        <v>254.07</v>
      </c>
      <c r="AE9" s="3" t="s">
        <v>148</v>
      </c>
      <c r="AF9" s="7">
        <v>256.39</v>
      </c>
      <c r="AG9" s="7">
        <v>260.04000000000002</v>
      </c>
      <c r="AH9" s="3" t="s">
        <v>154</v>
      </c>
      <c r="AI9" s="7">
        <v>257.17</v>
      </c>
      <c r="AJ9" s="7">
        <v>261.10000000000002</v>
      </c>
      <c r="AK9" s="3" t="s">
        <v>160</v>
      </c>
      <c r="AL9" s="7">
        <v>255.4</v>
      </c>
      <c r="AM9" s="7">
        <v>263.16000000000003</v>
      </c>
      <c r="AN9" s="3" t="s">
        <v>166</v>
      </c>
      <c r="AO9" s="7">
        <v>276.02999999999997</v>
      </c>
      <c r="AP9" s="7">
        <v>275.77999999999997</v>
      </c>
      <c r="AQ9" s="3" t="s">
        <v>172</v>
      </c>
      <c r="AR9" s="7">
        <v>253.23</v>
      </c>
      <c r="AS9" s="7">
        <v>256.08999999999997</v>
      </c>
      <c r="AT9" s="7">
        <v>254.32</v>
      </c>
      <c r="AU9" s="7">
        <v>258.22000000000003</v>
      </c>
      <c r="AV9" s="7">
        <v>259.14</v>
      </c>
      <c r="AW9" s="7">
        <v>259.27999999999997</v>
      </c>
      <c r="AX9" s="7">
        <v>275.91000000000003</v>
      </c>
      <c r="AY9" s="7">
        <v>254.66</v>
      </c>
      <c r="AZ9" s="7">
        <v>260.26</v>
      </c>
      <c r="BA9" s="10">
        <v>143.4</v>
      </c>
      <c r="BB9" s="10">
        <v>139.1</v>
      </c>
      <c r="BC9" s="10">
        <v>138.1</v>
      </c>
      <c r="BD9" s="10">
        <v>137.9</v>
      </c>
      <c r="BE9" s="10">
        <v>121.8</v>
      </c>
      <c r="BF9" s="10">
        <v>143</v>
      </c>
      <c r="BG9" s="10">
        <v>137.19999999999999</v>
      </c>
      <c r="BH9" s="10">
        <v>7.9269999999999996</v>
      </c>
      <c r="BI9" s="6">
        <f t="shared" si="8"/>
        <v>1.6769399999999999</v>
      </c>
      <c r="BJ9" s="6">
        <f t="shared" si="9"/>
        <v>-7.9133323609207426E-2</v>
      </c>
      <c r="BK9" s="6">
        <f t="shared" si="10"/>
        <v>2.5239247133023595</v>
      </c>
      <c r="BL9" s="6">
        <f t="shared" si="1"/>
        <v>6.0646015162842399</v>
      </c>
      <c r="BM9" s="6">
        <f t="shared" si="11"/>
        <v>0.56338028169013554</v>
      </c>
      <c r="BN9" s="10">
        <f t="shared" si="12"/>
        <v>6.6279817979743756</v>
      </c>
      <c r="BO9" s="3" t="s">
        <v>178</v>
      </c>
    </row>
    <row r="10" spans="1:67" s="12" customFormat="1" x14ac:dyDescent="0.25">
      <c r="A10" s="3">
        <v>9</v>
      </c>
      <c r="B10" s="3" t="s">
        <v>122</v>
      </c>
      <c r="C10" s="3" t="s">
        <v>130</v>
      </c>
      <c r="D10" s="3" t="s">
        <v>133</v>
      </c>
      <c r="E10" s="3" t="s">
        <v>138</v>
      </c>
      <c r="F10" s="3" t="s">
        <v>20</v>
      </c>
      <c r="G10" s="3" t="s">
        <v>34</v>
      </c>
      <c r="H10" s="3" t="s">
        <v>140</v>
      </c>
      <c r="I10" s="3" t="s">
        <v>22</v>
      </c>
      <c r="J10" s="3">
        <v>3424</v>
      </c>
      <c r="K10" s="3" t="s">
        <v>21</v>
      </c>
      <c r="L10" s="3">
        <v>136</v>
      </c>
      <c r="M10" s="4" t="s">
        <v>0</v>
      </c>
      <c r="N10" s="5">
        <v>8890101.0620000008</v>
      </c>
      <c r="O10" s="3">
        <v>213</v>
      </c>
      <c r="P10" s="3">
        <v>5</v>
      </c>
      <c r="Q10" s="3">
        <v>208.05</v>
      </c>
      <c r="R10" s="3">
        <v>214.2</v>
      </c>
      <c r="S10" s="6">
        <v>1.4710000000000001</v>
      </c>
      <c r="T10" s="3">
        <v>2.4</v>
      </c>
      <c r="U10" s="3">
        <v>1.1399999999999999</v>
      </c>
      <c r="V10" s="3">
        <v>2.5999999999999998E-4</v>
      </c>
      <c r="W10" s="3">
        <v>22</v>
      </c>
      <c r="X10" s="3">
        <v>49.03</v>
      </c>
      <c r="Y10" s="3" t="s">
        <v>0</v>
      </c>
      <c r="Z10" s="3" t="s">
        <v>0</v>
      </c>
      <c r="AA10" s="3">
        <v>14</v>
      </c>
      <c r="AB10" s="3" t="s">
        <v>143</v>
      </c>
      <c r="AC10" s="7">
        <v>289.75</v>
      </c>
      <c r="AD10" s="7">
        <v>295.02</v>
      </c>
      <c r="AE10" s="3" t="s">
        <v>149</v>
      </c>
      <c r="AF10" s="7">
        <v>287.17</v>
      </c>
      <c r="AG10" s="7">
        <v>279.58</v>
      </c>
      <c r="AH10" s="3" t="s">
        <v>155</v>
      </c>
      <c r="AI10" s="7">
        <v>288.94</v>
      </c>
      <c r="AJ10" s="7">
        <v>301.41000000000003</v>
      </c>
      <c r="AK10" s="3" t="s">
        <v>161</v>
      </c>
      <c r="AL10" s="7">
        <v>283.8896484375</v>
      </c>
      <c r="AM10" s="7">
        <v>297.04000000000002</v>
      </c>
      <c r="AN10" s="3" t="s">
        <v>167</v>
      </c>
      <c r="AO10" s="7">
        <v>283.24</v>
      </c>
      <c r="AP10" s="7">
        <v>295.63</v>
      </c>
      <c r="AQ10" s="3" t="s">
        <v>173</v>
      </c>
      <c r="AR10" s="7">
        <v>287.7</v>
      </c>
      <c r="AS10" s="7">
        <v>291.08999999999997</v>
      </c>
      <c r="AT10" s="7">
        <v>292.39</v>
      </c>
      <c r="AU10" s="7">
        <v>283.38</v>
      </c>
      <c r="AV10" s="7">
        <v>295.18</v>
      </c>
      <c r="AW10" s="7">
        <v>290.45999999999998</v>
      </c>
      <c r="AX10" s="7">
        <v>289.44</v>
      </c>
      <c r="AY10" s="7">
        <v>289.39999999999998</v>
      </c>
      <c r="AZ10" s="7">
        <v>290.04000000000002</v>
      </c>
      <c r="BA10" s="10">
        <v>108.5</v>
      </c>
      <c r="BB10" s="10">
        <v>115.5</v>
      </c>
      <c r="BC10" s="10">
        <v>106.4</v>
      </c>
      <c r="BD10" s="10">
        <v>109.9</v>
      </c>
      <c r="BE10" s="10">
        <v>110.7</v>
      </c>
      <c r="BF10" s="10">
        <v>110.7</v>
      </c>
      <c r="BG10" s="10">
        <v>110.3</v>
      </c>
      <c r="BH10" s="10">
        <v>3.032</v>
      </c>
      <c r="BI10" s="6">
        <f t="shared" si="8"/>
        <v>1.6769399999999999</v>
      </c>
      <c r="BJ10" s="6">
        <f t="shared" si="9"/>
        <v>-5.7086095089712054E-2</v>
      </c>
      <c r="BK10" s="6">
        <f t="shared" si="10"/>
        <v>2.5239247133023595</v>
      </c>
      <c r="BL10" s="6">
        <f t="shared" si="1"/>
        <v>6.0626203465246213</v>
      </c>
      <c r="BM10" s="6">
        <f t="shared" si="11"/>
        <v>0.56338028169013554</v>
      </c>
      <c r="BN10" s="10">
        <f t="shared" si="12"/>
        <v>6.626000628214757</v>
      </c>
      <c r="BO10" s="3" t="s">
        <v>179</v>
      </c>
    </row>
    <row r="11" spans="1:67" s="12" customFormat="1" x14ac:dyDescent="0.25">
      <c r="A11" s="3">
        <v>10</v>
      </c>
      <c r="B11" s="3" t="s">
        <v>122</v>
      </c>
      <c r="C11" s="3" t="s">
        <v>130</v>
      </c>
      <c r="D11" s="3" t="s">
        <v>134</v>
      </c>
      <c r="E11" s="3" t="s">
        <v>138</v>
      </c>
      <c r="F11" s="3" t="s">
        <v>20</v>
      </c>
      <c r="G11" s="3" t="s">
        <v>34</v>
      </c>
      <c r="H11" s="3" t="s">
        <v>140</v>
      </c>
      <c r="I11" s="3" t="s">
        <v>22</v>
      </c>
      <c r="J11" s="3">
        <v>3424</v>
      </c>
      <c r="K11" s="3" t="s">
        <v>21</v>
      </c>
      <c r="L11" s="3">
        <v>136</v>
      </c>
      <c r="M11" s="4" t="s">
        <v>0</v>
      </c>
      <c r="N11" s="5">
        <v>8890101.0620000008</v>
      </c>
      <c r="O11" s="3">
        <v>213</v>
      </c>
      <c r="P11" s="3">
        <v>5</v>
      </c>
      <c r="Q11" s="3">
        <v>208.05</v>
      </c>
      <c r="R11" s="3">
        <v>214.2</v>
      </c>
      <c r="S11" s="6">
        <v>1.4710000000000001</v>
      </c>
      <c r="T11" s="3">
        <v>2.4</v>
      </c>
      <c r="U11" s="3">
        <v>1.1399999999999999</v>
      </c>
      <c r="V11" s="3">
        <v>2.5999999999999998E-4</v>
      </c>
      <c r="W11" s="3">
        <v>22</v>
      </c>
      <c r="X11" s="3">
        <v>49.03</v>
      </c>
      <c r="Y11" s="3" t="s">
        <v>0</v>
      </c>
      <c r="Z11" s="3" t="s">
        <v>0</v>
      </c>
      <c r="AA11" s="3">
        <v>14</v>
      </c>
      <c r="AB11" s="3" t="s">
        <v>144</v>
      </c>
      <c r="AC11" s="7">
        <v>295.41000000000003</v>
      </c>
      <c r="AD11" s="7">
        <v>292.89</v>
      </c>
      <c r="AE11" s="3" t="s">
        <v>150</v>
      </c>
      <c r="AF11" s="7">
        <v>296.2</v>
      </c>
      <c r="AG11" s="7">
        <v>295.14999999999998</v>
      </c>
      <c r="AH11" s="3" t="s">
        <v>156</v>
      </c>
      <c r="AI11" s="7">
        <v>301.49</v>
      </c>
      <c r="AJ11" s="7">
        <v>295.77</v>
      </c>
      <c r="AK11" s="3" t="s">
        <v>162</v>
      </c>
      <c r="AL11" s="7">
        <v>293.32</v>
      </c>
      <c r="AM11" s="7">
        <v>282.77999999999997</v>
      </c>
      <c r="AN11" s="3" t="s">
        <v>168</v>
      </c>
      <c r="AO11" s="7">
        <v>291.32</v>
      </c>
      <c r="AP11" s="7">
        <v>284.87</v>
      </c>
      <c r="AQ11" s="3" t="s">
        <v>174</v>
      </c>
      <c r="AR11" s="7">
        <v>292.58</v>
      </c>
      <c r="AS11" s="7">
        <v>283.95</v>
      </c>
      <c r="AT11" s="7">
        <v>294.14999999999998</v>
      </c>
      <c r="AU11" s="7">
        <v>295.68</v>
      </c>
      <c r="AV11" s="7">
        <v>298.63</v>
      </c>
      <c r="AW11" s="7">
        <v>288.05</v>
      </c>
      <c r="AX11" s="7">
        <v>288.10000000000002</v>
      </c>
      <c r="AY11" s="7">
        <v>288.27</v>
      </c>
      <c r="AZ11" s="7">
        <v>292.14999999999998</v>
      </c>
      <c r="BA11" s="10">
        <v>107.2</v>
      </c>
      <c r="BB11" s="10">
        <v>106.1</v>
      </c>
      <c r="BC11" s="10">
        <v>104</v>
      </c>
      <c r="BD11" s="10">
        <v>111.8</v>
      </c>
      <c r="BE11" s="10">
        <v>111.7</v>
      </c>
      <c r="BF11" s="10">
        <v>111.6</v>
      </c>
      <c r="BG11" s="10">
        <v>108.7</v>
      </c>
      <c r="BH11" s="10">
        <v>3.4089999999999998</v>
      </c>
      <c r="BI11" s="6">
        <f t="shared" si="8"/>
        <v>1.6769399999999999</v>
      </c>
      <c r="BJ11" s="6">
        <f t="shared" si="9"/>
        <v>-5.5851697100247143E-2</v>
      </c>
      <c r="BK11" s="6">
        <f t="shared" si="10"/>
        <v>2.5239247133023595</v>
      </c>
      <c r="BL11" s="6">
        <f t="shared" si="1"/>
        <v>6.0625283656759423</v>
      </c>
      <c r="BM11" s="6">
        <f t="shared" si="11"/>
        <v>0.56338028169013554</v>
      </c>
      <c r="BN11" s="10">
        <f t="shared" si="12"/>
        <v>6.625908647366078</v>
      </c>
      <c r="BO11" s="3" t="s">
        <v>180</v>
      </c>
    </row>
    <row r="12" spans="1:67" s="12" customFormat="1" x14ac:dyDescent="0.25">
      <c r="A12" s="3">
        <v>11</v>
      </c>
      <c r="B12" s="3" t="s">
        <v>122</v>
      </c>
      <c r="C12" s="3" t="s">
        <v>130</v>
      </c>
      <c r="D12" s="3" t="s">
        <v>135</v>
      </c>
      <c r="E12" s="3" t="s">
        <v>139</v>
      </c>
      <c r="F12" s="3" t="s">
        <v>20</v>
      </c>
      <c r="G12" s="3" t="s">
        <v>34</v>
      </c>
      <c r="H12" s="3" t="s">
        <v>140</v>
      </c>
      <c r="I12" s="3" t="s">
        <v>22</v>
      </c>
      <c r="J12" s="3">
        <v>3424</v>
      </c>
      <c r="K12" s="3" t="s">
        <v>21</v>
      </c>
      <c r="L12" s="3">
        <v>136</v>
      </c>
      <c r="M12" s="4" t="s">
        <v>0</v>
      </c>
      <c r="N12" s="5">
        <v>8890101.0620000008</v>
      </c>
      <c r="O12" s="3">
        <v>213</v>
      </c>
      <c r="P12" s="3">
        <v>5</v>
      </c>
      <c r="Q12" s="3">
        <v>208.05</v>
      </c>
      <c r="R12" s="3">
        <v>214.2</v>
      </c>
      <c r="S12" s="6">
        <v>1.4710000000000001</v>
      </c>
      <c r="T12" s="3">
        <v>2.4</v>
      </c>
      <c r="U12" s="3">
        <v>1.1399999999999999</v>
      </c>
      <c r="V12" s="3">
        <v>2.5999999999999998E-4</v>
      </c>
      <c r="W12" s="3">
        <v>22</v>
      </c>
      <c r="X12" s="3">
        <v>49.03</v>
      </c>
      <c r="Y12" s="3" t="s">
        <v>0</v>
      </c>
      <c r="Z12" s="3" t="s">
        <v>0</v>
      </c>
      <c r="AA12" s="3">
        <v>14</v>
      </c>
      <c r="AB12" s="3" t="s">
        <v>145</v>
      </c>
      <c r="AC12" s="7">
        <v>287.92</v>
      </c>
      <c r="AD12" s="7">
        <v>284.38</v>
      </c>
      <c r="AE12" s="3" t="s">
        <v>151</v>
      </c>
      <c r="AF12" s="7">
        <v>283.77</v>
      </c>
      <c r="AG12" s="7">
        <v>282.75</v>
      </c>
      <c r="AH12" s="3" t="s">
        <v>157</v>
      </c>
      <c r="AI12" s="7">
        <v>282.22000000000003</v>
      </c>
      <c r="AJ12" s="7">
        <v>285.05</v>
      </c>
      <c r="AK12" s="3" t="s">
        <v>163</v>
      </c>
      <c r="AL12" s="7">
        <v>283.81</v>
      </c>
      <c r="AM12" s="7">
        <v>281.26</v>
      </c>
      <c r="AN12" s="3" t="s">
        <v>169</v>
      </c>
      <c r="AO12" s="7">
        <v>284.32</v>
      </c>
      <c r="AP12" s="7">
        <v>281.17578125</v>
      </c>
      <c r="AQ12" s="3" t="s">
        <v>175</v>
      </c>
      <c r="AR12" s="7">
        <v>283.29000000000002</v>
      </c>
      <c r="AS12" s="7">
        <v>281.43</v>
      </c>
      <c r="AT12" s="7">
        <v>286.14999999999998</v>
      </c>
      <c r="AU12" s="7">
        <v>283.26</v>
      </c>
      <c r="AV12" s="7">
        <v>283.64</v>
      </c>
      <c r="AW12" s="7">
        <v>282.54000000000002</v>
      </c>
      <c r="AX12" s="7">
        <v>282.75</v>
      </c>
      <c r="AY12" s="7">
        <v>282.36</v>
      </c>
      <c r="AZ12" s="7">
        <v>283.45</v>
      </c>
      <c r="BA12" s="10">
        <v>113.3</v>
      </c>
      <c r="BB12" s="10">
        <v>115.6</v>
      </c>
      <c r="BC12" s="10">
        <v>115.3</v>
      </c>
      <c r="BD12" s="10">
        <v>116.2</v>
      </c>
      <c r="BE12" s="10">
        <v>116</v>
      </c>
      <c r="BF12" s="10">
        <v>116.3</v>
      </c>
      <c r="BG12" s="10">
        <v>115.5</v>
      </c>
      <c r="BH12" s="10">
        <v>1.1180000000000001</v>
      </c>
      <c r="BI12" s="6">
        <f t="shared" si="8"/>
        <v>1.6769399999999999</v>
      </c>
      <c r="BJ12" s="6">
        <f t="shared" si="9"/>
        <v>-6.1167149704584443E-2</v>
      </c>
      <c r="BK12" s="6">
        <f t="shared" si="10"/>
        <v>2.5239247133023595</v>
      </c>
      <c r="BL12" s="6">
        <f t="shared" si="1"/>
        <v>6.0629387469854468</v>
      </c>
      <c r="BM12" s="6">
        <f t="shared" si="11"/>
        <v>0.56338028169013554</v>
      </c>
      <c r="BN12" s="10">
        <f t="shared" si="12"/>
        <v>6.6263190286755824</v>
      </c>
      <c r="BO12" s="3" t="s">
        <v>181</v>
      </c>
    </row>
    <row r="13" spans="1:67" s="12" customFormat="1" x14ac:dyDescent="0.25">
      <c r="A13" s="3">
        <v>12</v>
      </c>
      <c r="B13" s="3" t="s">
        <v>122</v>
      </c>
      <c r="C13" s="3" t="s">
        <v>130</v>
      </c>
      <c r="D13" s="3" t="s">
        <v>136</v>
      </c>
      <c r="E13" s="3" t="s">
        <v>139</v>
      </c>
      <c r="F13" s="3" t="s">
        <v>20</v>
      </c>
      <c r="G13" s="3" t="s">
        <v>34</v>
      </c>
      <c r="H13" s="3" t="s">
        <v>140</v>
      </c>
      <c r="I13" s="3" t="s">
        <v>22</v>
      </c>
      <c r="J13" s="3">
        <v>3424</v>
      </c>
      <c r="K13" s="3" t="s">
        <v>21</v>
      </c>
      <c r="L13" s="3">
        <v>136</v>
      </c>
      <c r="M13" s="4" t="s">
        <v>0</v>
      </c>
      <c r="N13" s="5">
        <v>8890101.0620000008</v>
      </c>
      <c r="O13" s="3">
        <v>213</v>
      </c>
      <c r="P13" s="3">
        <v>5</v>
      </c>
      <c r="Q13" s="3">
        <v>208.05</v>
      </c>
      <c r="R13" s="3">
        <v>214.2</v>
      </c>
      <c r="S13" s="6">
        <v>1.4710000000000001</v>
      </c>
      <c r="T13" s="3">
        <v>2.4</v>
      </c>
      <c r="U13" s="3">
        <v>1.1399999999999999</v>
      </c>
      <c r="V13" s="3">
        <v>2.5999999999999998E-4</v>
      </c>
      <c r="W13" s="3">
        <v>22</v>
      </c>
      <c r="X13" s="3">
        <v>49.03</v>
      </c>
      <c r="Y13" s="3" t="s">
        <v>0</v>
      </c>
      <c r="Z13" s="3" t="s">
        <v>0</v>
      </c>
      <c r="AA13" s="3">
        <v>14</v>
      </c>
      <c r="AB13" s="3" t="s">
        <v>146</v>
      </c>
      <c r="AC13" s="7">
        <v>291.02999999999997</v>
      </c>
      <c r="AD13" s="7">
        <v>300.19</v>
      </c>
      <c r="AE13" s="3" t="s">
        <v>152</v>
      </c>
      <c r="AF13" s="7">
        <v>292.63</v>
      </c>
      <c r="AG13" s="7">
        <v>294.82</v>
      </c>
      <c r="AH13" s="3" t="s">
        <v>158</v>
      </c>
      <c r="AI13" s="7">
        <v>290.04000000000002</v>
      </c>
      <c r="AJ13" s="7">
        <v>286.63</v>
      </c>
      <c r="AK13" s="3" t="s">
        <v>164</v>
      </c>
      <c r="AL13" s="7">
        <v>285.89999999999998</v>
      </c>
      <c r="AM13" s="7">
        <v>289.83999999999997</v>
      </c>
      <c r="AN13" s="3" t="s">
        <v>170</v>
      </c>
      <c r="AO13" s="7">
        <v>287.72000000000003</v>
      </c>
      <c r="AP13" s="7">
        <v>292.14</v>
      </c>
      <c r="AQ13" s="3" t="s">
        <v>176</v>
      </c>
      <c r="AR13" s="7">
        <v>290.81</v>
      </c>
      <c r="AS13" s="7">
        <v>293.13</v>
      </c>
      <c r="AT13" s="7">
        <v>295.61</v>
      </c>
      <c r="AU13" s="7">
        <v>293.73</v>
      </c>
      <c r="AV13" s="7">
        <v>288.33999999999997</v>
      </c>
      <c r="AW13" s="7">
        <v>287.87</v>
      </c>
      <c r="AX13" s="7">
        <v>289.93</v>
      </c>
      <c r="AY13" s="7">
        <v>291.97000000000003</v>
      </c>
      <c r="AZ13" s="7">
        <v>291.24</v>
      </c>
      <c r="BA13" s="10">
        <v>106.1</v>
      </c>
      <c r="BB13" s="10">
        <v>107.5</v>
      </c>
      <c r="BC13" s="10">
        <v>111.5</v>
      </c>
      <c r="BD13" s="10">
        <v>111.9</v>
      </c>
      <c r="BE13" s="10">
        <v>110.3</v>
      </c>
      <c r="BF13" s="10">
        <v>108.8</v>
      </c>
      <c r="BG13" s="10">
        <v>109.4</v>
      </c>
      <c r="BH13" s="10">
        <v>2.294</v>
      </c>
      <c r="BI13" s="6">
        <f t="shared" si="8"/>
        <v>1.6769399999999999</v>
      </c>
      <c r="BJ13" s="6">
        <f t="shared" si="9"/>
        <v>-5.6387004040755785E-2</v>
      </c>
      <c r="BK13" s="6">
        <f t="shared" si="10"/>
        <v>2.5239247133023595</v>
      </c>
      <c r="BL13" s="6">
        <f t="shared" si="1"/>
        <v>6.0625680071955586</v>
      </c>
      <c r="BM13" s="6">
        <f t="shared" si="11"/>
        <v>0.56338028169013554</v>
      </c>
      <c r="BN13" s="10">
        <f t="shared" si="12"/>
        <v>6.6259482888856942</v>
      </c>
      <c r="BO13" s="3" t="s">
        <v>180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>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Rockenhäuser</dc:creator>
  <cp:lastModifiedBy>Beygi Nasrabadi, Hossein</cp:lastModifiedBy>
  <cp:lastPrinted>2015-01-16T12:07:53Z</cp:lastPrinted>
  <dcterms:created xsi:type="dcterms:W3CDTF">2015-01-15T14:10:26Z</dcterms:created>
  <dcterms:modified xsi:type="dcterms:W3CDTF">2024-03-11T09:43:38Z</dcterms:modified>
</cp:coreProperties>
</file>